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85" windowWidth="11130" windowHeight="7845" activeTab="2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<sst xmlns="http://schemas.openxmlformats.org/spreadsheetml/2006/main" count="130" uniqueCount="92">
  <si>
    <t>Condensed Consolidated Balance Sheet</t>
  </si>
  <si>
    <t>As at</t>
  </si>
  <si>
    <t>30 Sept 2002</t>
  </si>
  <si>
    <t>31 Dec 2001</t>
  </si>
  <si>
    <t>RM '000</t>
  </si>
  <si>
    <t>Property, Plant and Equipment</t>
  </si>
  <si>
    <t>Long Term Investments</t>
  </si>
  <si>
    <t>Goodwill on Consolidation</t>
  </si>
  <si>
    <t>Current Assets</t>
  </si>
  <si>
    <t>Tax recoverable</t>
  </si>
  <si>
    <t>Fixed deposits with licecsed banks</t>
  </si>
  <si>
    <t>Cash and bank balances</t>
  </si>
  <si>
    <t>Current Liabilities</t>
  </si>
  <si>
    <t>Taxation</t>
  </si>
  <si>
    <t>Bank borrowings</t>
  </si>
  <si>
    <t>Shareholders' Funds</t>
  </si>
  <si>
    <t>Share Capital</t>
  </si>
  <si>
    <t>Reserves</t>
  </si>
  <si>
    <t>Minority Interest</t>
  </si>
  <si>
    <t>Deferred Taxation</t>
  </si>
  <si>
    <t>Net Tangible Asset Per Share</t>
  </si>
  <si>
    <t>The interim financial report should be read in conjunction with the</t>
  </si>
  <si>
    <t>audited financial statements for the year ended 31 Dec 2001</t>
  </si>
  <si>
    <t>Condensed Consolidated Income Statement</t>
  </si>
  <si>
    <t>For The Period Ended 30 Sept 2002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</si>
  <si>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</si>
  <si>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</si>
  <si>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</si>
  <si>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</si>
  <si>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</si>
  <si>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</si>
  <si>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</si>
  <si>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</si>
  <si>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30 Sept 2001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</si>
  <si>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</si>
  <si>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</si>
  <si>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</si>
  <si>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</si>
  <si>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</si>
  <si>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</si>
  <si>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</si>
  <si>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</si>
  <si>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</si>
  <si>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</si>
  <si>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</si>
  <si>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</si>
  <si>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</si>
  <si>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</si>
  <si>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</si>
  <si>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</si>
  <si>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</si>
  <si>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</si>
  <si>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</si>
  <si>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</si>
  <si>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</si>
  <si>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</si>
  <si>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</si>
  <si>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Net cash generated from operating actvities</t>
  </si>
  <si>
    <t>Cash Flow From Investing Activities</t>
  </si>
  <si>
    <t>Cash Flow From Financing Activities</t>
  </si>
  <si>
    <t>Net Increase / (Decrease) in Cash and Cash Equivalents</t>
  </si>
  <si>
    <t>Cash and Cash Equivalents at Beginning</t>
  </si>
  <si>
    <t>Cash and Cash Equivalents at End</t>
  </si>
  <si>
    <t>Fixed deposits with licensed banks</t>
  </si>
  <si>
    <t>Bank overdraft</t>
  </si>
  <si>
    <t>Less : FD pledged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</si>
  <si>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</si>
  <si>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</si>
  <si>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</si>
  <si>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</si>
  <si>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</si>
  <si>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</si>
  <si>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</si>
  <si>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</si>
  <si>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</si>
  <si>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</si>
  <si>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</si>
  <si>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</si>
  <si>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</si>
  <si>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As at 1 Jan 2002</t>
  </si>
  <si>
    <t>Profit for the period</t>
  </si>
  <si>
    <t>Dividend</t>
  </si>
  <si>
    <t>As at 30 Sept 2002</t>
  </si>
  <si>
    <t>Inventories</t>
  </si>
  <si>
    <t>Receivables</t>
  </si>
  <si>
    <t>Payables</t>
  </si>
  <si>
    <t>Hire purchase payable</t>
  </si>
  <si>
    <t>Net Current Assets / (Liabilities)</t>
  </si>
  <si>
    <t>Non-current Liabilities</t>
  </si>
  <si>
    <t xml:space="preserve">The comparative figures are not available as this is the first interim </t>
  </si>
  <si>
    <t>condensed consolidated cash flow statement published.</t>
  </si>
  <si>
    <t>MHC PLANTATIONS BHD (4060-V)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</si>
</sst>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 horizontal="center"/>
    </xf>
    <xf numFmtId="41" fontId="0" fillId="0" borderId="8" xfId="0" applyNumberFormat="1" applyBorder="1" applyAlignment="1">
      <alignment/>
    </xf>
    <xf numFmtId="41" fontId="0" fillId="0" borderId="7" xfId="0" applyNumberForma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2%20CON%20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2002%2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BS1"/>
      <sheetName val="BS"/>
      <sheetName val="2002"/>
      <sheetName val="SEP2000"/>
      <sheetName val="CON2000"/>
      <sheetName val="CON98"/>
      <sheetName val="P+L"/>
      <sheetName val="Sheet6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Sheet5"/>
      <sheetName val="Sheet4"/>
      <sheetName val="Sheet1"/>
      <sheetName val="acquisition"/>
      <sheetName val="PPE"/>
      <sheetName val="Sheet2"/>
      <sheetName val="Sheet3"/>
      <sheetName val="D tax"/>
      <sheetName val="Aquisition 1"/>
      <sheetName val="FA"/>
      <sheetName val="Fixed Asset"/>
      <sheetName val="minority interest"/>
    </sheetNames>
    <sheetDataSet>
      <sheetData sheetId="4">
        <row r="10">
          <cell r="V10">
            <v>63238086</v>
          </cell>
        </row>
        <row r="11">
          <cell r="V11">
            <v>61901114.538</v>
          </cell>
        </row>
        <row r="17">
          <cell r="V17">
            <v>2080532.662</v>
          </cell>
        </row>
        <row r="18">
          <cell r="V18">
            <v>1209348</v>
          </cell>
        </row>
        <row r="19">
          <cell r="V19">
            <v>485814</v>
          </cell>
        </row>
        <row r="23">
          <cell r="V23">
            <v>109374876</v>
          </cell>
        </row>
        <row r="24">
          <cell r="V24">
            <v>3425206</v>
          </cell>
        </row>
        <row r="29">
          <cell r="V29">
            <v>17596083</v>
          </cell>
        </row>
        <row r="32">
          <cell r="V32">
            <v>2108227</v>
          </cell>
        </row>
        <row r="37">
          <cell r="V37">
            <v>1177232</v>
          </cell>
        </row>
        <row r="38">
          <cell r="V38">
            <v>893338</v>
          </cell>
        </row>
        <row r="41">
          <cell r="V41">
            <v>587500</v>
          </cell>
        </row>
        <row r="43">
          <cell r="V43">
            <v>1846314</v>
          </cell>
        </row>
        <row r="47">
          <cell r="V47">
            <v>1391020</v>
          </cell>
        </row>
        <row r="50">
          <cell r="V50">
            <v>2635303</v>
          </cell>
        </row>
        <row r="57">
          <cell r="V57">
            <v>595000</v>
          </cell>
        </row>
        <row r="58">
          <cell r="V58">
            <v>3713285</v>
          </cell>
        </row>
        <row r="59">
          <cell r="V59">
            <v>-240727.2</v>
          </cell>
        </row>
        <row r="60">
          <cell r="V60">
            <v>0</v>
          </cell>
        </row>
        <row r="116">
          <cell r="V116">
            <v>4201490</v>
          </cell>
        </row>
        <row r="122">
          <cell r="V122">
            <v>-275670</v>
          </cell>
        </row>
        <row r="124">
          <cell r="V124">
            <v>1509871</v>
          </cell>
        </row>
        <row r="126">
          <cell r="V126">
            <v>297659</v>
          </cell>
        </row>
        <row r="128">
          <cell r="V128">
            <v>-19200</v>
          </cell>
        </row>
        <row r="132">
          <cell r="V132">
            <v>-45261</v>
          </cell>
        </row>
        <row r="133">
          <cell r="V133">
            <v>0</v>
          </cell>
        </row>
        <row r="137">
          <cell r="V137">
            <v>-785712</v>
          </cell>
        </row>
        <row r="138">
          <cell r="V138">
            <v>1779467</v>
          </cell>
        </row>
        <row r="139">
          <cell r="V139">
            <v>-2123149</v>
          </cell>
        </row>
        <row r="158">
          <cell r="V158">
            <v>523818</v>
          </cell>
        </row>
        <row r="164">
          <cell r="V164">
            <v>-4410439</v>
          </cell>
        </row>
        <row r="168">
          <cell r="V168">
            <v>57000</v>
          </cell>
        </row>
        <row r="170">
          <cell r="V170">
            <v>45261</v>
          </cell>
        </row>
        <row r="172">
          <cell r="V172">
            <v>0</v>
          </cell>
        </row>
        <row r="178">
          <cell r="V178">
            <v>-459375</v>
          </cell>
        </row>
        <row r="182">
          <cell r="V182">
            <v>-120000</v>
          </cell>
        </row>
        <row r="184">
          <cell r="V184">
            <v>-1365943</v>
          </cell>
        </row>
        <row r="189">
          <cell r="V189">
            <v>2588212</v>
          </cell>
        </row>
        <row r="195">
          <cell r="V195">
            <v>587500</v>
          </cell>
        </row>
        <row r="196">
          <cell r="V196">
            <v>-848285</v>
          </cell>
        </row>
        <row r="197">
          <cell r="V197">
            <v>1846314</v>
          </cell>
        </row>
        <row r="199">
          <cell r="V199">
            <v>-187500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QTR"/>
      <sheetName val="YTD"/>
    </sheetNames>
    <sheetDataSet>
      <sheetData sheetId="1">
        <row r="13">
          <cell r="V13">
            <v>17685443</v>
          </cell>
        </row>
        <row r="24">
          <cell r="V24">
            <v>-13902967</v>
          </cell>
        </row>
        <row r="29">
          <cell r="V29">
            <v>797</v>
          </cell>
        </row>
        <row r="41">
          <cell r="V41">
            <v>85037</v>
          </cell>
        </row>
        <row r="45">
          <cell r="V45">
            <v>-451762</v>
          </cell>
        </row>
        <row r="46">
          <cell r="V46">
            <v>-332677</v>
          </cell>
        </row>
        <row r="47">
          <cell r="V47">
            <v>-67151</v>
          </cell>
        </row>
        <row r="52">
          <cell r="V52">
            <v>-9231</v>
          </cell>
        </row>
        <row r="57">
          <cell r="V57">
            <v>-691923</v>
          </cell>
        </row>
        <row r="58">
          <cell r="V58">
            <v>47340</v>
          </cell>
        </row>
        <row r="59">
          <cell r="V59">
            <v>0</v>
          </cell>
        </row>
        <row r="60">
          <cell r="V60">
            <v>2448</v>
          </cell>
        </row>
      </sheetData>
      <sheetData sheetId="2">
        <row r="13">
          <cell r="V13">
            <v>42497537</v>
          </cell>
        </row>
        <row r="24">
          <cell r="V24">
            <v>-36062506</v>
          </cell>
        </row>
        <row r="29">
          <cell r="V29">
            <v>2607</v>
          </cell>
        </row>
        <row r="41">
          <cell r="V41">
            <v>319326</v>
          </cell>
        </row>
        <row r="45">
          <cell r="V45">
            <v>-1488251</v>
          </cell>
        </row>
        <row r="46">
          <cell r="V46">
            <v>-820606</v>
          </cell>
        </row>
        <row r="47">
          <cell r="V47">
            <v>-244004</v>
          </cell>
        </row>
        <row r="52">
          <cell r="V52">
            <v>-20028</v>
          </cell>
        </row>
        <row r="57">
          <cell r="V57">
            <v>-1022375.8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6633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E1"/>
    </sheetView>
  </sheetViews>
  <sheetFormatPr defaultColWidth="9.33203125" defaultRowHeight="12.75"/>
  <cols>
    <col min="1" max="1" width="1.83203125" style="17" customWidth="1"/>
    <col min="2" max="6" width="8.83203125" style="17" customWidth="1"/>
    <col min="7" max="7" width="10.83203125" style="17" bestFit="1" customWidth="1"/>
    <col min="8" max="16384" width="8.83203125" style="17" customWidth="1"/>
  </cols>
  <sheetData>
    <row r="1" ht="12.75">
      <c r="A1" s="1" t="s">
        <v>91</v>
      </c>
    </row>
    <row r="3" ht="12.75">
      <c r="A3" s="1" t="s">
        <v>49</v>
      </c>
    </row>
    <row r="4" ht="12.75">
      <c r="A4" s="1" t="s">
        <v>24</v>
      </c>
    </row>
    <row r="7" ht="12.75">
      <c r="G7" s="3" t="s">
        <v>34</v>
      </c>
    </row>
    <row r="8" ht="12.75">
      <c r="A8" s="1" t="s">
        <v>50</v>
      </c>
    </row>
    <row r="10" spans="1:7" ht="12.75">
      <c r="A10" s="17" t="s">
        <v>42</v>
      </c>
      <c r="G10" s="17">
        <f>ROUND('[1]2002'!$V$116/1000,0)</f>
        <v>4201</v>
      </c>
    </row>
    <row r="11" ht="12.75">
      <c r="A11" s="2" t="s">
        <v>51</v>
      </c>
    </row>
    <row r="12" spans="2:7" ht="12.75">
      <c r="B12" s="17" t="s">
        <v>52</v>
      </c>
      <c r="G12" s="17">
        <f>ROUND(('[1]2002'!$V$122+'[1]2002'!$V$124+'[1]2002'!$V$126+'[1]2002'!$V$128)/1000,0)+1</f>
        <v>1514</v>
      </c>
    </row>
    <row r="13" spans="2:7" ht="12.75">
      <c r="B13" s="17" t="s">
        <v>53</v>
      </c>
      <c r="G13" s="17">
        <f>ROUND(('[1]2002'!$V$132+'[1]2002'!$V$133)/1000,0)</f>
        <v>-45</v>
      </c>
    </row>
    <row r="14" ht="12.75">
      <c r="G14" s="22"/>
    </row>
    <row r="15" spans="1:7" ht="12.75">
      <c r="A15" s="2" t="s">
        <v>54</v>
      </c>
      <c r="G15" s="17">
        <f>SUM(G10:G13)</f>
        <v>5670</v>
      </c>
    </row>
    <row r="16" spans="2:7" ht="12.75">
      <c r="B16" s="17" t="s">
        <v>55</v>
      </c>
      <c r="G16" s="17">
        <f>ROUND(('[1]2002'!$V$137+'[1]2002'!$V$138+'[1]2002'!$V$139)/1000,0)</f>
        <v>-1129</v>
      </c>
    </row>
    <row r="17" ht="12.75">
      <c r="G17" s="22"/>
    </row>
    <row r="18" spans="1:7" ht="12.75">
      <c r="A18" s="2" t="s">
        <v>56</v>
      </c>
      <c r="G18" s="17">
        <f>SUM(G15:G16)</f>
        <v>4541</v>
      </c>
    </row>
    <row r="19" spans="1:7" ht="12.75">
      <c r="A19" s="2"/>
      <c r="B19" s="17" t="s">
        <v>13</v>
      </c>
      <c r="G19" s="17">
        <f>ROUND('[1]2002'!$V$158/1000,0)</f>
        <v>524</v>
      </c>
    </row>
    <row r="20" ht="12.75">
      <c r="G20" s="22"/>
    </row>
    <row r="21" spans="1:7" ht="12.75">
      <c r="A21" s="2" t="s">
        <v>57</v>
      </c>
      <c r="G21" s="17">
        <f>SUM(G18:G19)</f>
        <v>5065</v>
      </c>
    </row>
    <row r="23" spans="1:7" ht="12.75">
      <c r="A23" s="1" t="s">
        <v>58</v>
      </c>
      <c r="G23" s="17">
        <f>ROUND(('[1]2002'!$V$164+'[1]2002'!$V$168+'[1]2002'!$V$170+'[1]2002'!$V$172)/1000,0)</f>
        <v>-4308</v>
      </c>
    </row>
    <row r="25" spans="1:7" ht="12.75">
      <c r="A25" s="1" t="s">
        <v>59</v>
      </c>
      <c r="G25" s="17">
        <f>ROUND(('[1]2002'!$V$178+'[1]2002'!$V$182+'[1]2002'!$V$184)/1000,0)-2</f>
        <v>-1947</v>
      </c>
    </row>
    <row r="26" ht="12.75">
      <c r="G26" s="22"/>
    </row>
    <row r="27" spans="1:7" ht="12.75">
      <c r="A27" s="2" t="s">
        <v>60</v>
      </c>
      <c r="G27" s="26">
        <f>SUM(G21:G25)</f>
        <v>-1190</v>
      </c>
    </row>
    <row r="28" ht="12.75">
      <c r="A28" s="2"/>
    </row>
    <row r="29" spans="1:7" ht="12.75">
      <c r="A29" s="1" t="s">
        <v>61</v>
      </c>
      <c r="G29" s="17">
        <f>ROUND('[1]2002'!$V$189/1000,0)</f>
        <v>2588</v>
      </c>
    </row>
    <row r="30" ht="12.75">
      <c r="A30" s="2"/>
    </row>
    <row r="31" spans="1:7" ht="13.5" thickBot="1">
      <c r="A31" s="1" t="s">
        <v>62</v>
      </c>
      <c r="G31" s="23">
        <f>SUM(G27:G29)</f>
        <v>1398</v>
      </c>
    </row>
    <row r="32" ht="13.5" thickTop="1"/>
    <row r="34" spans="1:7" ht="12.75">
      <c r="A34" s="2" t="s">
        <v>63</v>
      </c>
      <c r="G34" s="17">
        <f>ROUND('[1]2002'!$V$195/1000,0)</f>
        <v>588</v>
      </c>
    </row>
    <row r="35" spans="1:7" ht="12.75">
      <c r="A35" s="2" t="s">
        <v>64</v>
      </c>
      <c r="G35" s="17">
        <f>ROUND('[1]2002'!$V$196/1000,0)</f>
        <v>-848</v>
      </c>
    </row>
    <row r="36" spans="1:7" ht="12.75">
      <c r="A36" s="2" t="s">
        <v>11</v>
      </c>
      <c r="G36" s="22">
        <f>ROUND('[1]2002'!$V$197/1000,0)</f>
        <v>1846</v>
      </c>
    </row>
    <row r="37" spans="1:7" ht="12.75">
      <c r="A37" s="2"/>
      <c r="G37" s="17">
        <f>SUM(G34:G36)</f>
        <v>1586</v>
      </c>
    </row>
    <row r="38" spans="1:7" ht="12.75">
      <c r="A38" s="2" t="s">
        <v>65</v>
      </c>
      <c r="G38" s="17">
        <f>ROUND('[1]2002'!$V$199/1000,0)</f>
        <v>-188</v>
      </c>
    </row>
    <row r="39" ht="13.5" thickBot="1">
      <c r="G39" s="23">
        <f>SUM(G37:G38)</f>
        <v>1398</v>
      </c>
    </row>
    <row r="40" ht="13.5" thickTop="1"/>
    <row r="42" ht="12.75">
      <c r="A42" s="1" t="s">
        <v>21</v>
      </c>
    </row>
    <row r="43" ht="12.75">
      <c r="A43" s="1" t="s">
        <v>22</v>
      </c>
    </row>
    <row r="45" spans="1:13" ht="12.75">
      <c r="A45" s="1" t="s">
        <v>89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ht="12.75">
      <c r="A46" s="1" t="s">
        <v>90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6" sqref="F6"/>
    </sheetView>
  </sheetViews>
  <sheetFormatPr defaultColWidth="8.83203125" defaultRowHeight="12.75"/>
  <cols>
    <col min="1" max="2" width="1.83203125" style="0" customWidth="1"/>
    <col min="8" max="9" width="12.83203125" style="0" customWidth="1"/>
  </cols>
  <sheetData>
    <row r="1" spans="1:9" ht="12.75">
      <c r="A1" s="1" t="s">
        <v>91</v>
      </c>
      <c r="B1" s="17"/>
      <c r="C1" s="17"/>
      <c r="D1" s="17"/>
      <c r="E1" s="17"/>
      <c r="F1" s="2"/>
      <c r="G1" s="2"/>
      <c r="H1" s="2"/>
      <c r="I1" s="2"/>
    </row>
    <row r="2" spans="1:9" ht="12.75">
      <c r="A2" s="1"/>
      <c r="B2" s="17"/>
      <c r="C2" s="17"/>
      <c r="D2" s="17"/>
      <c r="E2" s="17"/>
      <c r="F2" s="2"/>
      <c r="G2" s="2"/>
      <c r="H2" s="2"/>
      <c r="I2" s="2"/>
    </row>
    <row r="3" spans="1:9" ht="12.75">
      <c r="A3" s="1" t="s">
        <v>0</v>
      </c>
      <c r="B3" s="2"/>
      <c r="C3" s="2"/>
      <c r="D3" s="2"/>
      <c r="E3" s="2"/>
      <c r="F3" s="2"/>
      <c r="G3" s="2"/>
      <c r="H3" s="20"/>
      <c r="I3" s="20"/>
    </row>
    <row r="4" spans="1:7" ht="12.75">
      <c r="A4" s="2"/>
      <c r="B4" s="2"/>
      <c r="C4" s="2"/>
      <c r="D4" s="2"/>
      <c r="E4" s="2"/>
      <c r="F4" s="2"/>
      <c r="G4" s="2"/>
    </row>
    <row r="5" spans="1:9" ht="12.75">
      <c r="A5" s="2"/>
      <c r="B5" s="2"/>
      <c r="C5" s="2"/>
      <c r="D5" s="2"/>
      <c r="E5" s="2"/>
      <c r="F5" s="2"/>
      <c r="G5" s="2"/>
      <c r="H5" s="3" t="s">
        <v>1</v>
      </c>
      <c r="I5" s="3" t="s">
        <v>1</v>
      </c>
    </row>
    <row r="6" spans="1:9" ht="12.75">
      <c r="A6" s="1"/>
      <c r="B6" s="2"/>
      <c r="C6" s="2"/>
      <c r="D6" s="2"/>
      <c r="E6" s="2"/>
      <c r="F6" s="2"/>
      <c r="G6" s="2"/>
      <c r="H6" s="4" t="s">
        <v>2</v>
      </c>
      <c r="I6" s="4" t="s">
        <v>3</v>
      </c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12.75">
      <c r="A8" s="1"/>
      <c r="B8" s="2"/>
      <c r="C8" s="2"/>
      <c r="D8" s="2"/>
      <c r="E8" s="2"/>
      <c r="F8" s="2"/>
      <c r="G8" s="2"/>
      <c r="H8" s="3" t="s">
        <v>4</v>
      </c>
      <c r="I8" s="3" t="s">
        <v>4</v>
      </c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 t="s">
        <v>5</v>
      </c>
      <c r="B11" s="2"/>
      <c r="C11" s="2"/>
      <c r="D11" s="2"/>
      <c r="E11" s="2"/>
      <c r="F11" s="2"/>
      <c r="G11" s="2"/>
      <c r="H11" s="2">
        <f>ROUND('[1]2002'!V23/1000,0)</f>
        <v>109375</v>
      </c>
      <c r="I11" s="2">
        <v>106534</v>
      </c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 t="s">
        <v>6</v>
      </c>
      <c r="B13" s="2"/>
      <c r="C13" s="2"/>
      <c r="D13" s="2"/>
      <c r="E13" s="2"/>
      <c r="F13" s="2"/>
      <c r="G13" s="2"/>
      <c r="H13" s="2">
        <f>ROUND('[1]2002'!V24/1000,0)</f>
        <v>3425</v>
      </c>
      <c r="I13" s="2">
        <v>3425</v>
      </c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 t="s">
        <v>7</v>
      </c>
      <c r="B15" s="2"/>
      <c r="C15" s="2"/>
      <c r="D15" s="2"/>
      <c r="E15" s="2"/>
      <c r="F15" s="2"/>
      <c r="G15" s="2"/>
      <c r="H15" s="2">
        <f>ROUND('[1]2002'!V29/1000,0)</f>
        <v>17596</v>
      </c>
      <c r="I15" s="2">
        <v>17596</v>
      </c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 t="s">
        <v>8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1"/>
      <c r="B18" s="5" t="s">
        <v>83</v>
      </c>
      <c r="C18" s="2"/>
      <c r="D18" s="2"/>
      <c r="E18" s="2"/>
      <c r="F18" s="2"/>
      <c r="G18" s="2"/>
      <c r="H18" s="6">
        <f>ROUND('[1]2002'!V32/1000,0)</f>
        <v>2108</v>
      </c>
      <c r="I18" s="7">
        <v>1322</v>
      </c>
    </row>
    <row r="19" spans="1:9" ht="12.75">
      <c r="A19" s="1"/>
      <c r="B19" s="5" t="s">
        <v>84</v>
      </c>
      <c r="C19" s="2"/>
      <c r="D19" s="2"/>
      <c r="E19" s="2"/>
      <c r="F19" s="2"/>
      <c r="G19" s="2"/>
      <c r="H19" s="8">
        <f>ROUND(('[1]2002'!V37+'[1]2002'!V38)/1000,0)-1</f>
        <v>2070</v>
      </c>
      <c r="I19" s="9">
        <v>3850</v>
      </c>
    </row>
    <row r="20" spans="1:9" ht="12.75">
      <c r="A20" s="1"/>
      <c r="B20" s="5" t="s">
        <v>9</v>
      </c>
      <c r="C20" s="2"/>
      <c r="D20" s="2"/>
      <c r="E20" s="2"/>
      <c r="F20" s="2"/>
      <c r="G20" s="2"/>
      <c r="H20" s="8">
        <f>ROUND(-'[1]2002'!V59/1000,0)</f>
        <v>241</v>
      </c>
      <c r="I20" s="9">
        <v>1787</v>
      </c>
    </row>
    <row r="21" spans="1:9" ht="12.75">
      <c r="A21" s="1"/>
      <c r="B21" s="5" t="s">
        <v>10</v>
      </c>
      <c r="C21" s="2"/>
      <c r="D21" s="2"/>
      <c r="E21" s="2"/>
      <c r="F21" s="2"/>
      <c r="G21" s="2"/>
      <c r="H21" s="8">
        <f>ROUND('[1]2002'!V41/1000,0)</f>
        <v>588</v>
      </c>
      <c r="I21" s="9">
        <v>1952</v>
      </c>
    </row>
    <row r="22" spans="1:9" ht="12.75">
      <c r="A22" s="1"/>
      <c r="B22" s="5" t="s">
        <v>11</v>
      </c>
      <c r="C22" s="2"/>
      <c r="D22" s="2"/>
      <c r="E22" s="2"/>
      <c r="F22" s="2"/>
      <c r="G22" s="2"/>
      <c r="H22" s="8">
        <f>ROUND('[1]2002'!V43/1000,0)</f>
        <v>1846</v>
      </c>
      <c r="I22" s="9">
        <v>2499</v>
      </c>
    </row>
    <row r="23" spans="1:9" ht="12.75">
      <c r="A23" s="1"/>
      <c r="B23" s="5"/>
      <c r="C23" s="2"/>
      <c r="D23" s="2"/>
      <c r="E23" s="2"/>
      <c r="F23" s="2"/>
      <c r="G23" s="2"/>
      <c r="H23" s="10">
        <f>SUM(H18:H22)</f>
        <v>6853</v>
      </c>
      <c r="I23" s="11">
        <f>SUM(I18:I22)</f>
        <v>11410</v>
      </c>
    </row>
    <row r="24" spans="1:9" ht="12.75">
      <c r="A24" s="1"/>
      <c r="B24" s="5"/>
      <c r="C24" s="2"/>
      <c r="D24" s="2"/>
      <c r="E24" s="2"/>
      <c r="F24" s="2"/>
      <c r="G24" s="2"/>
      <c r="H24" s="8"/>
      <c r="I24" s="9"/>
    </row>
    <row r="25" spans="1:9" ht="12.75">
      <c r="A25" s="1" t="s">
        <v>12</v>
      </c>
      <c r="B25" s="2"/>
      <c r="C25" s="2"/>
      <c r="D25" s="2"/>
      <c r="E25" s="2"/>
      <c r="F25" s="2"/>
      <c r="G25" s="2"/>
      <c r="H25" s="8"/>
      <c r="I25" s="9"/>
    </row>
    <row r="26" spans="1:9" ht="12.75">
      <c r="A26" s="1"/>
      <c r="B26" s="5" t="s">
        <v>85</v>
      </c>
      <c r="C26" s="2"/>
      <c r="D26" s="2"/>
      <c r="E26" s="2"/>
      <c r="F26" s="2"/>
      <c r="G26" s="2"/>
      <c r="H26" s="8">
        <f>ROUND(('[1]2002'!V47+'[1]2002'!V50+'[1]2002'!V60)/1000,0)</f>
        <v>4026</v>
      </c>
      <c r="I26" s="9">
        <v>7515</v>
      </c>
    </row>
    <row r="27" spans="1:9" ht="12.75">
      <c r="A27" s="1"/>
      <c r="B27" s="5" t="s">
        <v>86</v>
      </c>
      <c r="C27" s="2"/>
      <c r="D27" s="2"/>
      <c r="E27" s="2"/>
      <c r="F27" s="2"/>
      <c r="G27" s="2"/>
      <c r="H27" s="8">
        <f>ROUND('[1]2002'!V57/1000,0)</f>
        <v>595</v>
      </c>
      <c r="I27" s="9">
        <v>608</v>
      </c>
    </row>
    <row r="28" spans="1:9" ht="12.75">
      <c r="A28" s="1"/>
      <c r="B28" s="5" t="s">
        <v>14</v>
      </c>
      <c r="C28" s="2"/>
      <c r="D28" s="2"/>
      <c r="E28" s="2"/>
      <c r="F28" s="2"/>
      <c r="G28" s="2"/>
      <c r="H28" s="8">
        <f>ROUND('[1]2002'!V58/1000,0)</f>
        <v>3713</v>
      </c>
      <c r="I28" s="9">
        <v>4660</v>
      </c>
    </row>
    <row r="29" spans="1:9" ht="12.75">
      <c r="A29" s="1"/>
      <c r="B29" s="2"/>
      <c r="C29" s="2"/>
      <c r="D29" s="2"/>
      <c r="E29" s="2"/>
      <c r="F29" s="2"/>
      <c r="G29" s="2"/>
      <c r="H29" s="10">
        <f>SUM(H26:H28)</f>
        <v>8334</v>
      </c>
      <c r="I29" s="11">
        <f>SUM(I26:I28)</f>
        <v>12783</v>
      </c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 t="s">
        <v>87</v>
      </c>
      <c r="B31" s="2"/>
      <c r="C31" s="2"/>
      <c r="D31" s="2"/>
      <c r="E31" s="2"/>
      <c r="F31" s="2"/>
      <c r="G31" s="2"/>
      <c r="H31" s="2">
        <f>H23-H29</f>
        <v>-1481</v>
      </c>
      <c r="I31" s="2">
        <f>I23-I29</f>
        <v>-1373</v>
      </c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1"/>
      <c r="B33" s="2"/>
      <c r="C33" s="2"/>
      <c r="D33" s="2"/>
      <c r="E33" s="2"/>
      <c r="F33" s="2"/>
      <c r="G33" s="2"/>
      <c r="H33" s="12">
        <f>H11+H13+H15+H31</f>
        <v>128915</v>
      </c>
      <c r="I33" s="12">
        <f>I11+I13+I15+I31</f>
        <v>126182</v>
      </c>
    </row>
    <row r="34" spans="1:9" ht="13.5" thickTop="1">
      <c r="A34" s="1"/>
      <c r="B34" s="2"/>
      <c r="C34" s="2"/>
      <c r="D34" s="2"/>
      <c r="E34" s="2"/>
      <c r="F34" s="2"/>
      <c r="G34" s="2"/>
      <c r="H34" s="13"/>
      <c r="I34" s="13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 t="s">
        <v>15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1"/>
      <c r="B37" s="2" t="s">
        <v>16</v>
      </c>
      <c r="C37" s="2"/>
      <c r="D37" s="2"/>
      <c r="E37" s="2"/>
      <c r="F37" s="2"/>
      <c r="G37" s="2"/>
      <c r="H37" s="13">
        <f>ROUND('[1]2002'!V10/1000,0)</f>
        <v>63238</v>
      </c>
      <c r="I37" s="2">
        <v>63238</v>
      </c>
    </row>
    <row r="38" spans="1:9" ht="12.75">
      <c r="A38" s="1"/>
      <c r="B38" s="2" t="s">
        <v>17</v>
      </c>
      <c r="C38" s="2"/>
      <c r="D38" s="2"/>
      <c r="E38" s="2"/>
      <c r="F38" s="2"/>
      <c r="G38" s="2"/>
      <c r="H38" s="14">
        <f>ROUND('[1]2002'!V11/1000,0)</f>
        <v>61901</v>
      </c>
      <c r="I38" s="14">
        <v>58735</v>
      </c>
    </row>
    <row r="39" spans="1:9" ht="12.75">
      <c r="A39" s="1"/>
      <c r="B39" s="2"/>
      <c r="C39" s="2"/>
      <c r="D39" s="2"/>
      <c r="E39" s="2"/>
      <c r="F39" s="2"/>
      <c r="G39" s="2"/>
      <c r="H39" s="2">
        <f>SUM(H37:H38)</f>
        <v>125139</v>
      </c>
      <c r="I39" s="2">
        <f>SUM(I37:I38)</f>
        <v>121973</v>
      </c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 t="s">
        <v>18</v>
      </c>
      <c r="B41" s="2"/>
      <c r="C41" s="2"/>
      <c r="D41" s="2"/>
      <c r="E41" s="2"/>
      <c r="F41" s="2"/>
      <c r="G41" s="2"/>
      <c r="H41" s="2">
        <f>ROUND('[1]2002'!V17/1000,0)</f>
        <v>2081</v>
      </c>
      <c r="I41" s="2">
        <v>2067</v>
      </c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 t="s">
        <v>88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 t="s">
        <v>19</v>
      </c>
      <c r="C44" s="2"/>
      <c r="D44" s="2"/>
      <c r="E44" s="2"/>
      <c r="F44" s="2"/>
      <c r="G44" s="2"/>
      <c r="H44" s="2">
        <f>ROUND('[1]2002'!V18/1000,0)</f>
        <v>1209</v>
      </c>
      <c r="I44" s="2">
        <v>1209</v>
      </c>
    </row>
    <row r="45" spans="1:9" ht="12.75">
      <c r="A45" s="1"/>
      <c r="B45" s="5" t="s">
        <v>86</v>
      </c>
      <c r="C45" s="2"/>
      <c r="D45" s="2"/>
      <c r="E45" s="2"/>
      <c r="F45" s="2"/>
      <c r="G45" s="2"/>
      <c r="H45" s="13">
        <f>ROUND('[1]2002'!V19/1000,0)</f>
        <v>486</v>
      </c>
      <c r="I45" s="13">
        <v>933</v>
      </c>
    </row>
    <row r="46" spans="1:9" ht="12.75">
      <c r="A46" s="1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1"/>
      <c r="B47" s="2"/>
      <c r="C47" s="2"/>
      <c r="D47" s="2"/>
      <c r="E47" s="2"/>
      <c r="F47" s="2"/>
      <c r="G47" s="2"/>
      <c r="H47" s="12">
        <f>SUM(H39:H46)</f>
        <v>128915</v>
      </c>
      <c r="I47" s="12">
        <f>SUM(I39:I46)</f>
        <v>126182</v>
      </c>
    </row>
    <row r="48" spans="1:9" ht="13.5" thickTop="1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 t="s">
        <v>20</v>
      </c>
      <c r="B49" s="2"/>
      <c r="C49" s="2"/>
      <c r="D49" s="2"/>
      <c r="E49" s="2"/>
      <c r="F49" s="2"/>
      <c r="G49" s="2"/>
      <c r="H49" s="15">
        <f>(H39-H15)/H37</f>
        <v>1.7006072298301653</v>
      </c>
      <c r="I49" s="15">
        <f>(I39-I15)/I37</f>
        <v>1.650542395395174</v>
      </c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2" ht="12.75">
      <c r="A52" s="1" t="s">
        <v>21</v>
      </c>
    </row>
    <row r="53" ht="12.75">
      <c r="A53" s="1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1">
      <pane xSplit="6" ySplit="4" topLeftCell="G15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A8" sqref="A8"/>
    </sheetView>
  </sheetViews>
  <sheetFormatPr defaultColWidth="9.33203125" defaultRowHeight="12.75"/>
  <cols>
    <col min="1" max="1" width="2.83203125" style="17" customWidth="1"/>
    <col min="2" max="6" width="8.83203125" style="17" customWidth="1"/>
    <col min="7" max="10" width="13.83203125" style="17" customWidth="1"/>
    <col min="11" max="16384" width="8.83203125" style="17" customWidth="1"/>
  </cols>
  <sheetData>
    <row r="1" spans="1:10" ht="12.75">
      <c r="A1" s="16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6"/>
      <c r="B2" s="1" t="s">
        <v>23</v>
      </c>
      <c r="C2" s="2"/>
      <c r="D2" s="2"/>
      <c r="E2" s="2"/>
      <c r="F2" s="2"/>
      <c r="G2" s="2"/>
      <c r="H2" s="2"/>
      <c r="I2" s="2"/>
      <c r="J2" s="2"/>
    </row>
    <row r="3" spans="1:10" ht="12.75">
      <c r="A3" s="16"/>
      <c r="B3" s="1" t="s">
        <v>24</v>
      </c>
      <c r="C3" s="2"/>
      <c r="D3" s="2"/>
      <c r="E3" s="2"/>
      <c r="F3" s="2"/>
      <c r="G3" s="2"/>
      <c r="H3" s="2"/>
      <c r="I3" s="2"/>
      <c r="J3" s="2"/>
    </row>
    <row r="4" spans="1:10" ht="12.75">
      <c r="A4" s="16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6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6"/>
      <c r="B6" s="1"/>
      <c r="C6" s="2"/>
      <c r="D6" s="2"/>
      <c r="E6" s="2"/>
      <c r="F6" s="2"/>
      <c r="G6" s="1"/>
      <c r="H6" s="1"/>
      <c r="I6" s="1"/>
      <c r="J6" s="1"/>
    </row>
    <row r="7" spans="1:10" ht="12.75">
      <c r="A7" s="16"/>
      <c r="B7" s="1"/>
      <c r="C7" s="2"/>
      <c r="D7" s="2"/>
      <c r="E7" s="2"/>
      <c r="F7" s="2"/>
      <c r="G7" s="18" t="s">
        <v>25</v>
      </c>
      <c r="H7" s="18"/>
      <c r="I7" s="18" t="s">
        <v>26</v>
      </c>
      <c r="J7" s="18"/>
    </row>
    <row r="8" spans="1:10" ht="12.75">
      <c r="A8" s="16"/>
      <c r="B8" s="1"/>
      <c r="C8" s="2"/>
      <c r="D8" s="2"/>
      <c r="E8" s="2"/>
      <c r="F8" s="2"/>
      <c r="G8" s="3"/>
      <c r="H8" s="1"/>
      <c r="I8" s="3"/>
      <c r="J8" s="1"/>
    </row>
    <row r="9" spans="1:10" ht="12.75">
      <c r="A9" s="16"/>
      <c r="B9" s="1"/>
      <c r="C9" s="2"/>
      <c r="D9" s="2"/>
      <c r="E9" s="2"/>
      <c r="F9" s="2"/>
      <c r="G9" s="1"/>
      <c r="H9" s="1"/>
      <c r="I9" s="1"/>
      <c r="J9" s="1"/>
    </row>
    <row r="10" spans="1:10" ht="12.75">
      <c r="A10" s="16"/>
      <c r="B10" s="1"/>
      <c r="C10" s="2"/>
      <c r="D10" s="2"/>
      <c r="E10" s="2"/>
      <c r="F10" s="2"/>
      <c r="G10" s="1"/>
      <c r="H10" s="3" t="s">
        <v>27</v>
      </c>
      <c r="I10" s="1"/>
      <c r="J10" s="3" t="s">
        <v>27</v>
      </c>
    </row>
    <row r="11" spans="1:10" ht="12.75">
      <c r="A11" s="16"/>
      <c r="B11" s="19"/>
      <c r="C11" s="20"/>
      <c r="D11" s="20"/>
      <c r="E11" s="20"/>
      <c r="F11" s="3"/>
      <c r="G11" s="3" t="s">
        <v>28</v>
      </c>
      <c r="H11" s="3" t="s">
        <v>29</v>
      </c>
      <c r="I11" s="3" t="s">
        <v>28</v>
      </c>
      <c r="J11" s="3" t="s">
        <v>29</v>
      </c>
    </row>
    <row r="12" spans="1:10" ht="12.75">
      <c r="A12" s="16"/>
      <c r="B12" s="2"/>
      <c r="C12" s="2"/>
      <c r="D12" s="2"/>
      <c r="E12" s="2"/>
      <c r="F12" s="2"/>
      <c r="G12" s="3" t="s">
        <v>30</v>
      </c>
      <c r="H12" s="3" t="s">
        <v>30</v>
      </c>
      <c r="I12" s="3" t="s">
        <v>31</v>
      </c>
      <c r="J12" s="3" t="s">
        <v>32</v>
      </c>
    </row>
    <row r="13" spans="1:10" ht="12.75">
      <c r="A13" s="16"/>
      <c r="B13" s="2"/>
      <c r="C13" s="2"/>
      <c r="D13" s="2"/>
      <c r="E13" s="2"/>
      <c r="F13" s="2"/>
      <c r="G13" s="4" t="s">
        <v>2</v>
      </c>
      <c r="H13" s="4" t="s">
        <v>33</v>
      </c>
      <c r="I13" s="4" t="s">
        <v>2</v>
      </c>
      <c r="J13" s="4" t="s">
        <v>33</v>
      </c>
    </row>
    <row r="14" spans="1:10" ht="12.75">
      <c r="A14" s="16"/>
      <c r="B14" s="2"/>
      <c r="C14" s="2"/>
      <c r="D14" s="2"/>
      <c r="E14" s="2"/>
      <c r="F14" s="2"/>
      <c r="G14" s="21"/>
      <c r="H14" s="21"/>
      <c r="I14" s="21"/>
      <c r="J14" s="4"/>
    </row>
    <row r="15" spans="1:10" ht="12.75">
      <c r="A15" s="16"/>
      <c r="B15" s="2"/>
      <c r="C15" s="2"/>
      <c r="D15" s="2"/>
      <c r="E15" s="2"/>
      <c r="F15" s="2"/>
      <c r="G15" s="3" t="s">
        <v>34</v>
      </c>
      <c r="H15" s="3" t="s">
        <v>35</v>
      </c>
      <c r="I15" s="3" t="s">
        <v>34</v>
      </c>
      <c r="J15" s="3" t="s">
        <v>34</v>
      </c>
    </row>
    <row r="17" spans="2:10" ht="12.75">
      <c r="B17" s="17" t="s">
        <v>36</v>
      </c>
      <c r="G17" s="17">
        <f>ROUND('[2]QTR'!V13/1000,0)</f>
        <v>17685</v>
      </c>
      <c r="H17" s="17">
        <v>10213</v>
      </c>
      <c r="I17" s="17">
        <f>ROUND('[2]YTD'!V13/1000,0)</f>
        <v>42498</v>
      </c>
      <c r="J17" s="17">
        <v>23072</v>
      </c>
    </row>
    <row r="19" spans="2:10" ht="12.75">
      <c r="B19" s="17" t="s">
        <v>37</v>
      </c>
      <c r="G19" s="17">
        <f>ROUND(('[2]QTR'!V24+'[2]QTR'!V45+'[2]QTR'!V46)/1000,0)</f>
        <v>-14687</v>
      </c>
      <c r="H19" s="17">
        <v>-8678</v>
      </c>
      <c r="I19" s="17">
        <f>ROUND(('[2]YTD'!V24+'[2]YTD'!V45+'[2]YTD'!V46)/1000,0)</f>
        <v>-38371</v>
      </c>
      <c r="J19" s="17">
        <v>-21770</v>
      </c>
    </row>
    <row r="21" spans="2:10" ht="12.75">
      <c r="B21" s="17" t="s">
        <v>38</v>
      </c>
      <c r="G21" s="17">
        <f>ROUND(('[2]QTR'!V41-'[2]QTR'!V29)/1000,0)+1</f>
        <v>85</v>
      </c>
      <c r="H21" s="17">
        <v>940</v>
      </c>
      <c r="I21" s="17">
        <f>ROUND(('[2]YTD'!V41-'[2]YTD'!V29)/1000,0)-2</f>
        <v>315</v>
      </c>
      <c r="J21" s="17">
        <v>1318</v>
      </c>
    </row>
    <row r="22" spans="7:10" ht="12.75">
      <c r="G22" s="22"/>
      <c r="H22" s="22"/>
      <c r="I22" s="22"/>
      <c r="J22" s="22"/>
    </row>
    <row r="23" spans="2:10" ht="12.75">
      <c r="B23" s="17" t="s">
        <v>39</v>
      </c>
      <c r="G23" s="17">
        <f>SUM(G17:G21)</f>
        <v>3083</v>
      </c>
      <c r="H23" s="17">
        <f>SUM(H17:H21)</f>
        <v>2475</v>
      </c>
      <c r="I23" s="17">
        <f>SUM(I17:I21)</f>
        <v>4442</v>
      </c>
      <c r="J23" s="17">
        <f>SUM(J17:J21)</f>
        <v>2620</v>
      </c>
    </row>
    <row r="25" spans="2:10" ht="12.75">
      <c r="B25" s="17" t="s">
        <v>40</v>
      </c>
      <c r="G25" s="17">
        <f>ROUND('[2]QTR'!V47/1000,0)</f>
        <v>-67</v>
      </c>
      <c r="H25" s="17">
        <v>-71</v>
      </c>
      <c r="I25" s="17">
        <f>ROUND('[2]YTD'!V47/1000,0)</f>
        <v>-244</v>
      </c>
      <c r="J25" s="17">
        <v>-298</v>
      </c>
    </row>
    <row r="27" spans="2:10" ht="12.75">
      <c r="B27" s="17" t="s">
        <v>41</v>
      </c>
      <c r="G27" s="17">
        <f>ROUND('[2]QTR'!V29/1000,0)</f>
        <v>1</v>
      </c>
      <c r="H27" s="17">
        <v>1</v>
      </c>
      <c r="I27" s="17">
        <f>ROUND('[2]YTD'!V29/1000,0)</f>
        <v>3</v>
      </c>
      <c r="J27" s="17">
        <v>3</v>
      </c>
    </row>
    <row r="28" spans="7:10" ht="12.75">
      <c r="G28" s="22"/>
      <c r="H28" s="22"/>
      <c r="I28" s="22"/>
      <c r="J28" s="22"/>
    </row>
    <row r="29" spans="2:10" ht="12.75">
      <c r="B29" s="17" t="s">
        <v>42</v>
      </c>
      <c r="G29" s="17">
        <f>SUM(G23:G27)</f>
        <v>3017</v>
      </c>
      <c r="H29" s="17">
        <f>SUM(H23:H27)</f>
        <v>2405</v>
      </c>
      <c r="I29" s="17">
        <f>SUM(I23:I27)</f>
        <v>4201</v>
      </c>
      <c r="J29" s="17">
        <f>SUM(J23:J27)</f>
        <v>2325</v>
      </c>
    </row>
    <row r="31" spans="2:10" ht="12.75">
      <c r="B31" s="17" t="s">
        <v>43</v>
      </c>
      <c r="G31" s="17">
        <f>ROUND(('[2]QTR'!V57+'[2]QTR'!V58+'[2]QTR'!V59)/1000,0)</f>
        <v>-645</v>
      </c>
      <c r="H31" s="17">
        <v>-760</v>
      </c>
      <c r="I31" s="17">
        <f>ROUND(('[2]YTD'!V57+'[2]YTD'!V58+'[2]YTD'!V59)/1000,0)+1</f>
        <v>-1021</v>
      </c>
      <c r="J31" s="17">
        <v>-765</v>
      </c>
    </row>
    <row r="32" spans="7:10" ht="12.75">
      <c r="G32" s="22"/>
      <c r="H32" s="22"/>
      <c r="I32" s="22"/>
      <c r="J32" s="22"/>
    </row>
    <row r="33" spans="2:10" ht="12.75">
      <c r="B33" s="17" t="s">
        <v>44</v>
      </c>
      <c r="G33" s="17">
        <f>SUM(G29:G31)</f>
        <v>2372</v>
      </c>
      <c r="H33" s="17">
        <f>SUM(H29:H31)</f>
        <v>1645</v>
      </c>
      <c r="I33" s="17">
        <f>SUM(I29:I31)</f>
        <v>3180</v>
      </c>
      <c r="J33" s="17">
        <f>SUM(J29:J31)</f>
        <v>1560</v>
      </c>
    </row>
    <row r="35" spans="2:10" ht="12.75">
      <c r="B35" s="17" t="s">
        <v>45</v>
      </c>
      <c r="G35" s="17">
        <f>ROUND(('[2]QTR'!V52+'[2]QTR'!V60)/1000,0)</f>
        <v>-7</v>
      </c>
      <c r="H35" s="17">
        <v>-10</v>
      </c>
      <c r="I35" s="17">
        <f>ROUND(('[2]YTD'!V52+'[2]YTD'!V60)/1000,0)-1</f>
        <v>-14</v>
      </c>
      <c r="J35" s="17">
        <v>-12</v>
      </c>
    </row>
    <row r="37" spans="2:10" ht="13.5" thickBot="1">
      <c r="B37" s="17" t="s">
        <v>46</v>
      </c>
      <c r="G37" s="23">
        <f>SUM(G33:G35)</f>
        <v>2365</v>
      </c>
      <c r="H37" s="23">
        <f>SUM(H33:H35)</f>
        <v>1635</v>
      </c>
      <c r="I37" s="23">
        <f>SUM(I33:I35)</f>
        <v>3166</v>
      </c>
      <c r="J37" s="23">
        <f>SUM(J33:J35)</f>
        <v>1548</v>
      </c>
    </row>
    <row r="38" ht="13.5" thickTop="1"/>
    <row r="39" spans="2:10" ht="12.75">
      <c r="B39" s="2" t="s">
        <v>47</v>
      </c>
      <c r="G39" s="24">
        <f>63238086</f>
        <v>63238086</v>
      </c>
      <c r="H39" s="24">
        <f>63238086</f>
        <v>63238086</v>
      </c>
      <c r="I39" s="24">
        <f>63238086</f>
        <v>63238086</v>
      </c>
      <c r="J39" s="24">
        <f>63238086</f>
        <v>63238086</v>
      </c>
    </row>
    <row r="40" spans="2:7" ht="12.75">
      <c r="B40" s="2"/>
      <c r="G40" s="24"/>
    </row>
    <row r="41" spans="2:10" ht="12.75">
      <c r="B41" s="2" t="s">
        <v>48</v>
      </c>
      <c r="G41" s="25">
        <f>(G37*1000/G39)*100</f>
        <v>3.7398348836806985</v>
      </c>
      <c r="H41" s="25">
        <f>(H37*1000/H39)*100</f>
        <v>2.5854672451661487</v>
      </c>
      <c r="I41" s="25">
        <f>(I37*1000/I39)*100</f>
        <v>5.006476634982279</v>
      </c>
      <c r="J41" s="25">
        <f>(J37*1000/J39)*100</f>
        <v>2.44789192386373</v>
      </c>
    </row>
    <row r="44" ht="12.75">
      <c r="B44" s="1" t="s">
        <v>21</v>
      </c>
    </row>
    <row r="45" ht="12.75">
      <c r="B45" s="1" t="s">
        <v>22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Header>&amp;L&amp;"Times New Roman,Bold"          
        MHC PLANTATIONS BHD (4060-V)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" sqref="H1"/>
    </sheetView>
  </sheetViews>
  <sheetFormatPr defaultColWidth="9.33203125" defaultRowHeight="12.75"/>
  <cols>
    <col min="1" max="1" width="2.83203125" style="17" customWidth="1"/>
    <col min="2" max="4" width="8.83203125" style="17" customWidth="1"/>
    <col min="5" max="9" width="11.83203125" style="17" customWidth="1"/>
    <col min="10" max="10" width="1.83203125" style="17" customWidth="1"/>
    <col min="11" max="12" width="11.83203125" style="17" customWidth="1"/>
    <col min="13" max="13" width="12.83203125" style="17" customWidth="1"/>
    <col min="14" max="16384" width="8.83203125" style="17" customWidth="1"/>
  </cols>
  <sheetData>
    <row r="1" spans="1:5" ht="12.75">
      <c r="A1" s="1" t="s">
        <v>91</v>
      </c>
      <c r="B1" s="1"/>
      <c r="C1" s="1"/>
      <c r="D1" s="1"/>
      <c r="E1" s="1"/>
    </row>
    <row r="3" ht="12.75">
      <c r="A3" s="1" t="s">
        <v>66</v>
      </c>
    </row>
    <row r="4" ht="12.75">
      <c r="A4" s="1" t="s">
        <v>24</v>
      </c>
    </row>
    <row r="7" spans="6:12" ht="12.75">
      <c r="F7" s="29" t="s">
        <v>67</v>
      </c>
      <c r="G7" s="29"/>
      <c r="H7" s="29"/>
      <c r="I7" s="29"/>
      <c r="J7" s="27"/>
      <c r="K7" s="29" t="s">
        <v>68</v>
      </c>
      <c r="L7" s="29"/>
    </row>
    <row r="8" spans="5:13" s="28" customFormat="1" ht="12.75">
      <c r="E8" s="28" t="s">
        <v>69</v>
      </c>
      <c r="F8" s="28" t="s">
        <v>69</v>
      </c>
      <c r="G8" s="28" t="s">
        <v>70</v>
      </c>
      <c r="H8" s="28" t="s">
        <v>71</v>
      </c>
      <c r="I8" s="28" t="s">
        <v>72</v>
      </c>
      <c r="K8" s="28" t="s">
        <v>70</v>
      </c>
      <c r="L8" s="28" t="s">
        <v>73</v>
      </c>
      <c r="M8" s="28" t="s">
        <v>74</v>
      </c>
    </row>
    <row r="9" spans="5:12" s="28" customFormat="1" ht="12.75">
      <c r="E9" s="28" t="s">
        <v>70</v>
      </c>
      <c r="F9" s="28" t="s">
        <v>75</v>
      </c>
      <c r="G9" s="28" t="s">
        <v>76</v>
      </c>
      <c r="H9" s="28" t="s">
        <v>76</v>
      </c>
      <c r="I9" s="28" t="s">
        <v>77</v>
      </c>
      <c r="K9" s="28" t="s">
        <v>76</v>
      </c>
      <c r="L9" s="28" t="s">
        <v>78</v>
      </c>
    </row>
    <row r="10" spans="5:13" s="28" customFormat="1" ht="12.75">
      <c r="E10" s="28" t="s">
        <v>34</v>
      </c>
      <c r="F10" s="28" t="s">
        <v>34</v>
      </c>
      <c r="G10" s="28" t="s">
        <v>34</v>
      </c>
      <c r="H10" s="28" t="s">
        <v>34</v>
      </c>
      <c r="I10" s="28" t="s">
        <v>34</v>
      </c>
      <c r="K10" s="28" t="s">
        <v>34</v>
      </c>
      <c r="L10" s="28" t="s">
        <v>34</v>
      </c>
      <c r="M10" s="28" t="s">
        <v>34</v>
      </c>
    </row>
    <row r="11" s="28" customFormat="1" ht="12.75"/>
    <row r="12" spans="1:13" ht="12.75">
      <c r="A12" s="17" t="s">
        <v>79</v>
      </c>
      <c r="E12" s="17">
        <v>63238</v>
      </c>
      <c r="F12" s="17">
        <v>8213</v>
      </c>
      <c r="G12" s="17">
        <v>5737</v>
      </c>
      <c r="H12" s="17">
        <v>831</v>
      </c>
      <c r="I12" s="17">
        <v>4884</v>
      </c>
      <c r="K12" s="17">
        <v>7194</v>
      </c>
      <c r="L12" s="17">
        <v>31876</v>
      </c>
      <c r="M12" s="17">
        <f>SUM(E12:L12)</f>
        <v>121973</v>
      </c>
    </row>
    <row r="13" spans="2:13" ht="12.75">
      <c r="B13" s="17" t="s">
        <v>80</v>
      </c>
      <c r="L13" s="17">
        <v>3166</v>
      </c>
      <c r="M13" s="17">
        <f>SUM(E13:L13)</f>
        <v>3166</v>
      </c>
    </row>
    <row r="14" spans="2:13" ht="12.75">
      <c r="B14" s="17" t="s">
        <v>81</v>
      </c>
      <c r="L14" s="17">
        <v>0</v>
      </c>
      <c r="M14" s="17">
        <f>SUM(E14:L14)</f>
        <v>0</v>
      </c>
    </row>
    <row r="15" spans="1:13" ht="13.5" thickBot="1">
      <c r="A15" s="17" t="s">
        <v>82</v>
      </c>
      <c r="E15" s="23">
        <f>SUM(E12:E14)</f>
        <v>63238</v>
      </c>
      <c r="F15" s="23">
        <f aca="true" t="shared" si="0" ref="F15:M15">SUM(F12:F14)</f>
        <v>8213</v>
      </c>
      <c r="G15" s="23">
        <f t="shared" si="0"/>
        <v>5737</v>
      </c>
      <c r="H15" s="23">
        <f t="shared" si="0"/>
        <v>831</v>
      </c>
      <c r="I15" s="23">
        <f t="shared" si="0"/>
        <v>4884</v>
      </c>
      <c r="J15" s="23"/>
      <c r="K15" s="23">
        <f t="shared" si="0"/>
        <v>7194</v>
      </c>
      <c r="L15" s="23">
        <f t="shared" si="0"/>
        <v>35042</v>
      </c>
      <c r="M15" s="23">
        <f t="shared" si="0"/>
        <v>125139</v>
      </c>
    </row>
    <row r="16" ht="13.5" thickTop="1"/>
    <row r="18" ht="12.75">
      <c r="A18" s="1" t="s">
        <v>21</v>
      </c>
    </row>
    <row r="19" ht="12.75">
      <c r="A19" s="1" t="s">
        <v>22</v>
      </c>
    </row>
  </sheetData>
  <mergeCells count="2">
    <mergeCell ref="F7:I7"/>
    <mergeCell ref="K7:L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GCCheng</cp:lastModifiedBy>
  <cp:lastPrinted>2002-11-21T09:08:07Z</cp:lastPrinted>
  <dcterms:created xsi:type="dcterms:W3CDTF">2002-11-12T04:07:02Z</dcterms:created>
  <dcterms:modified xsi:type="dcterms:W3CDTF">2002-11-21T09:08:10Z</dcterms:modified>
  <cp:category/>
  <cp:version/>
  <cp:contentType/>
  <cp:contentStatus/>
</cp:coreProperties>
</file>